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Student\Downloads\"/>
    </mc:Choice>
  </mc:AlternateContent>
  <bookViews>
    <workbookView xWindow="0" yWindow="0" windowWidth="20490" windowHeight="7770"/>
  </bookViews>
  <sheets>
    <sheet name="начальное 3кв.  " sheetId="2" r:id="rId1"/>
    <sheet name="старшее 3кв.  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0" i="2"/>
  <c r="F38" i="2" s="1"/>
  <c r="F39" i="2"/>
  <c r="F35" i="2"/>
  <c r="F34" i="2"/>
  <c r="F32" i="2" s="1"/>
  <c r="F33" i="2"/>
  <c r="F31" i="2"/>
  <c r="F30" i="2"/>
  <c r="F28" i="2"/>
  <c r="F23" i="2"/>
  <c r="F22" i="2"/>
  <c r="F21" i="2"/>
  <c r="F19" i="2"/>
  <c r="F16" i="2"/>
  <c r="F13" i="2"/>
  <c r="F47" i="2" s="1"/>
  <c r="F48" i="2" s="1"/>
  <c r="F44" i="1"/>
  <c r="F43" i="1"/>
  <c r="F42" i="1"/>
  <c r="F41" i="1"/>
  <c r="F36" i="1"/>
  <c r="F35" i="1" s="1"/>
  <c r="F29" i="1"/>
  <c r="F28" i="1"/>
  <c r="F26" i="1"/>
  <c r="F22" i="1"/>
  <c r="F21" i="1"/>
  <c r="F20" i="1"/>
  <c r="F18" i="1"/>
  <c r="F15" i="1"/>
  <c r="F12" i="1"/>
  <c r="F10" i="1"/>
  <c r="F47" i="1" l="1"/>
  <c r="F48" i="1" s="1"/>
</calcChain>
</file>

<file path=xl/sharedStrings.xml><?xml version="1.0" encoding="utf-8"?>
<sst xmlns="http://schemas.openxmlformats.org/spreadsheetml/2006/main" count="88" uniqueCount="57">
  <si>
    <t xml:space="preserve">         Отчет НФ дополнительных мер поддержки НМОУ "Лицей №111" - "Содружество"  о целевом использовании полученных   средств   за   3 квартал 2022 г.</t>
  </si>
  <si>
    <t>Старшее звено</t>
  </si>
  <si>
    <t>Остаток средств на начало отчетного периода</t>
  </si>
  <si>
    <t>Поступление средств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</si>
  <si>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</si>
  <si>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</si>
  <si>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</si>
  <si>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Авиа билет Новокузнецк-Санкт-Петербург-Новокузнецк,Цулина Е.Т.. ("Наследники академика Д.С.Лихачева: университет-учителю, учитель-ученику")</t>
  </si>
  <si>
    <t>2. Здоровье</t>
  </si>
  <si>
    <t>питьевая вода</t>
  </si>
  <si>
    <t>промывка диспенсера (кулер)</t>
  </si>
  <si>
    <t>3. Социальная поддержка</t>
  </si>
  <si>
    <t>материальная помощь (ремонт)</t>
  </si>
  <si>
    <t>4. "Наши дети"</t>
  </si>
  <si>
    <t>5. Центр информационных ресурсов</t>
  </si>
  <si>
    <t>метод.литература</t>
  </si>
  <si>
    <t>6. Школьная столовая</t>
  </si>
  <si>
    <t>техническое обслуживание оборудования, средства для обработки инвентаря,посуда</t>
  </si>
  <si>
    <t>7. Учебный кабинет</t>
  </si>
  <si>
    <t>жалюзи, каб.201</t>
  </si>
  <si>
    <t>подручные средства д/уроков</t>
  </si>
  <si>
    <t>доборный материал для вычислительной и т.д. техники</t>
  </si>
  <si>
    <t>8. Культурно-творческий центр</t>
  </si>
  <si>
    <t>проведение 1 сентября</t>
  </si>
  <si>
    <t>открытие спортивной площадки</t>
  </si>
  <si>
    <t>9. Безопасная школа</t>
  </si>
  <si>
    <t>проверка состояния ограждений кровли и эвакуационных пожарных лестниц</t>
  </si>
  <si>
    <t>пульт сигнализации</t>
  </si>
  <si>
    <t>перезарядка огнетушителей</t>
  </si>
  <si>
    <t>10. Школьный двор</t>
  </si>
  <si>
    <t>11. Школьный автобус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</si>
  <si>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</si>
  <si>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</si>
  <si>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</si>
  <si>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</si>
  <si>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</t>
  </si>
  <si>
    <t>текущий ремонт здания</t>
  </si>
  <si>
    <t>13. Расходы на содержание аппарата, в т.ч.</t>
  </si>
  <si>
    <t>расходы, связанные с оплатой труда  (включая начисления)</t>
  </si>
  <si>
    <t>договора (включая начисления)</t>
  </si>
  <si>
    <t>14. Услуги</t>
  </si>
  <si>
    <t>банковские</t>
  </si>
  <si>
    <t>15. Прочие</t>
  </si>
  <si>
    <t>Всего использовано средств:</t>
  </si>
  <si>
    <t>Остаток средств на 30.09.22г.:</t>
  </si>
  <si>
    <t xml:space="preserve">    Отчет НФ дополнительных мер поддержки НМОУ "Лицей №111"-"Содружество" о целевом использовании полученных средств  за   3 квартал 2022 г.</t>
  </si>
  <si>
    <t>Начальное звено</t>
  </si>
  <si>
    <t>материальная помощь(ремонт)</t>
  </si>
  <si>
    <t>флагшток</t>
  </si>
  <si>
    <t>полка школьная, каб.18</t>
  </si>
  <si>
    <t>спортивная площадка</t>
  </si>
  <si>
    <t>медицинское освидетельствование водителя</t>
  </si>
  <si>
    <t>расходы на обслуживание орг.техники и мультимедиа</t>
  </si>
  <si>
    <t>транспортные услуги+грузчики</t>
  </si>
  <si>
    <t>поверка теплосчетчиков</t>
  </si>
  <si>
    <t>замена стеклопакета (витраж 2 этаж)</t>
  </si>
  <si>
    <t>Остаток средств на 30.09.22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</si>
</sst>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3" fontId="3" fillId="3" borderId="2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" workbookViewId="0">
      <selection activeCell="H56" sqref="H56"/>
    </sheetView>
  </sheetViews>
  <sheetFormatPr defaultRowHeight="12.75" x14ac:dyDescent="0.2"/>
  <cols>
    <col min="5" max="5" width="24.7109375" customWidth="1"/>
    <col min="7" max="7" width="10.85546875" customWidth="1"/>
  </cols>
  <sheetData>
    <row r="1" spans="1:7" ht="2.25" hidden="1" customHeight="1" x14ac:dyDescent="0.2"/>
    <row r="2" spans="1:7" ht="20.25" hidden="1" customHeight="1" x14ac:dyDescent="0.2"/>
    <row r="3" spans="1:7" x14ac:dyDescent="0.2">
      <c r="A3" s="41" t="s">
        <v>45</v>
      </c>
      <c r="B3" s="41"/>
      <c r="C3" s="41"/>
      <c r="D3" s="41"/>
      <c r="E3" s="41"/>
      <c r="F3" s="41"/>
      <c r="G3" s="41"/>
    </row>
    <row r="4" spans="1:7" x14ac:dyDescent="0.2">
      <c r="A4" s="41"/>
      <c r="B4" s="41"/>
      <c r="C4" s="41"/>
      <c r="D4" s="41"/>
      <c r="E4" s="41"/>
      <c r="F4" s="41"/>
      <c r="G4" s="41"/>
    </row>
    <row r="5" spans="1:7" x14ac:dyDescent="0.2">
      <c r="A5" s="41"/>
      <c r="B5" s="41"/>
      <c r="C5" s="41"/>
      <c r="D5" s="41"/>
      <c r="E5" s="41"/>
      <c r="F5" s="41"/>
      <c r="G5" s="41"/>
    </row>
    <row r="6" spans="1:7" ht="15" customHeight="1" x14ac:dyDescent="0.2">
      <c r="A6" s="41"/>
      <c r="B6" s="41"/>
      <c r="C6" s="41"/>
      <c r="D6" s="41"/>
      <c r="E6" s="41"/>
      <c r="F6" s="41"/>
      <c r="G6" s="41"/>
    </row>
    <row r="7" spans="1:7" ht="12.75" customHeight="1" x14ac:dyDescent="0.2">
      <c r="A7" s="2" t="s">
        <v>46</v>
      </c>
      <c r="B7" s="2"/>
    </row>
    <row r="8" spans="1:7" x14ac:dyDescent="0.2">
      <c r="A8" s="3" t="s">
        <v>2</v>
      </c>
      <c r="B8" s="3"/>
      <c r="C8" s="3"/>
      <c r="D8" s="3"/>
      <c r="E8" s="3"/>
      <c r="F8" s="4">
        <v>192957</v>
      </c>
      <c r="G8" s="4"/>
    </row>
    <row r="9" spans="1:7" x14ac:dyDescent="0.2">
      <c r="A9" s="5" t="s">
        <v>3</v>
      </c>
      <c r="B9" s="5"/>
      <c r="C9" s="5"/>
      <c r="D9" s="5"/>
      <c r="E9" s="5"/>
      <c r="F9" s="19"/>
      <c r="G9" s="19"/>
    </row>
    <row r="10" spans="1:7" x14ac:dyDescent="0.2">
      <c r="A10" s="3" t="s">
        <v>4</v>
      </c>
      <c r="B10" s="3"/>
      <c r="C10" s="3"/>
      <c r="D10" s="3"/>
      <c r="E10" s="3"/>
      <c r="F10" s="4">
        <v>1168660</v>
      </c>
      <c r="G10" s="4"/>
    </row>
    <row r="11" spans="1:7" x14ac:dyDescent="0.2">
      <c r="A11" s="5" t="s">
        <v>5</v>
      </c>
      <c r="B11" s="5"/>
      <c r="C11" s="5"/>
      <c r="D11" s="5"/>
      <c r="E11" s="5"/>
      <c r="F11" s="19"/>
      <c r="G11" s="19"/>
    </row>
    <row r="12" spans="1:7" x14ac:dyDescent="0.2">
      <c r="A12" s="8" t="s">
        <v>6</v>
      </c>
      <c r="B12" s="9"/>
      <c r="C12" s="9"/>
      <c r="D12" s="9"/>
      <c r="E12" s="10"/>
      <c r="F12" s="42">
        <v>0</v>
      </c>
      <c r="G12" s="42"/>
    </row>
    <row r="13" spans="1:7" x14ac:dyDescent="0.2">
      <c r="A13" s="8" t="s">
        <v>8</v>
      </c>
      <c r="B13" s="9"/>
      <c r="C13" s="9"/>
      <c r="D13" s="9"/>
      <c r="E13" s="10"/>
      <c r="F13" s="42">
        <f>F14+F15</f>
        <v>17260</v>
      </c>
      <c r="G13" s="42"/>
    </row>
    <row r="14" spans="1:7" x14ac:dyDescent="0.2">
      <c r="A14" s="25" t="s">
        <v>9</v>
      </c>
      <c r="B14" s="26"/>
      <c r="C14" s="26"/>
      <c r="D14" s="26"/>
      <c r="E14" s="27"/>
      <c r="F14" s="19">
        <v>15360</v>
      </c>
      <c r="G14" s="19"/>
    </row>
    <row r="15" spans="1:7" x14ac:dyDescent="0.2">
      <c r="A15" s="20" t="s">
        <v>10</v>
      </c>
      <c r="B15" s="21"/>
      <c r="C15" s="21"/>
      <c r="D15" s="21"/>
      <c r="E15" s="22"/>
      <c r="F15" s="23">
        <v>1900</v>
      </c>
      <c r="G15" s="24"/>
    </row>
    <row r="16" spans="1:7" x14ac:dyDescent="0.2">
      <c r="A16" s="8" t="s">
        <v>11</v>
      </c>
      <c r="B16" s="9"/>
      <c r="C16" s="9"/>
      <c r="D16" s="9"/>
      <c r="E16" s="10"/>
      <c r="F16" s="42">
        <f>F17</f>
        <v>230750</v>
      </c>
      <c r="G16" s="42"/>
    </row>
    <row r="17" spans="1:7" x14ac:dyDescent="0.2">
      <c r="A17" s="25" t="s">
        <v>47</v>
      </c>
      <c r="B17" s="26"/>
      <c r="C17" s="26"/>
      <c r="D17" s="26"/>
      <c r="E17" s="27"/>
      <c r="F17" s="14">
        <v>230750</v>
      </c>
      <c r="G17" s="15"/>
    </row>
    <row r="18" spans="1:7" x14ac:dyDescent="0.2">
      <c r="A18" s="8" t="s">
        <v>13</v>
      </c>
      <c r="B18" s="9"/>
      <c r="C18" s="9"/>
      <c r="D18" s="9"/>
      <c r="E18" s="10"/>
      <c r="F18" s="42">
        <v>0</v>
      </c>
      <c r="G18" s="42"/>
    </row>
    <row r="19" spans="1:7" x14ac:dyDescent="0.2">
      <c r="A19" s="8" t="s">
        <v>14</v>
      </c>
      <c r="B19" s="9"/>
      <c r="C19" s="9"/>
      <c r="D19" s="9"/>
      <c r="E19" s="10"/>
      <c r="F19" s="42">
        <f>F20</f>
        <v>16500</v>
      </c>
      <c r="G19" s="42"/>
    </row>
    <row r="20" spans="1:7" x14ac:dyDescent="0.2">
      <c r="A20" s="20" t="s">
        <v>48</v>
      </c>
      <c r="B20" s="21"/>
      <c r="C20" s="21"/>
      <c r="D20" s="21"/>
      <c r="E20" s="22"/>
      <c r="F20" s="14">
        <v>16500</v>
      </c>
      <c r="G20" s="15"/>
    </row>
    <row r="21" spans="1:7" x14ac:dyDescent="0.2">
      <c r="A21" s="8" t="s">
        <v>16</v>
      </c>
      <c r="B21" s="9"/>
      <c r="C21" s="9"/>
      <c r="D21" s="9"/>
      <c r="E21" s="10"/>
      <c r="F21" s="42">
        <f>F22</f>
        <v>51340.210000000006</v>
      </c>
      <c r="G21" s="42"/>
    </row>
    <row r="22" spans="1:7" ht="24.75" customHeight="1" x14ac:dyDescent="0.2">
      <c r="A22" s="43" t="s">
        <v>17</v>
      </c>
      <c r="B22" s="44"/>
      <c r="C22" s="44"/>
      <c r="D22" s="44"/>
      <c r="E22" s="45"/>
      <c r="F22" s="19">
        <f>42599.94+903.04+7837.23</f>
        <v>51340.210000000006</v>
      </c>
      <c r="G22" s="19"/>
    </row>
    <row r="23" spans="1:7" x14ac:dyDescent="0.2">
      <c r="A23" s="8" t="s">
        <v>18</v>
      </c>
      <c r="B23" s="9"/>
      <c r="C23" s="9"/>
      <c r="D23" s="9"/>
      <c r="E23" s="10"/>
      <c r="F23" s="42">
        <f>F24+F25</f>
        <v>5741</v>
      </c>
      <c r="G23" s="42"/>
    </row>
    <row r="24" spans="1:7" x14ac:dyDescent="0.2">
      <c r="A24" s="30" t="s">
        <v>49</v>
      </c>
      <c r="B24" s="31"/>
      <c r="C24" s="31"/>
      <c r="D24" s="31"/>
      <c r="E24" s="32"/>
      <c r="F24" s="14">
        <v>4830</v>
      </c>
      <c r="G24" s="15"/>
    </row>
    <row r="25" spans="1:7" x14ac:dyDescent="0.2">
      <c r="A25" s="30" t="s">
        <v>20</v>
      </c>
      <c r="B25" s="31"/>
      <c r="C25" s="31"/>
      <c r="D25" s="31"/>
      <c r="E25" s="32"/>
      <c r="F25" s="14">
        <v>911</v>
      </c>
      <c r="G25" s="15"/>
    </row>
    <row r="26" spans="1:7" x14ac:dyDescent="0.2">
      <c r="A26" s="8" t="s">
        <v>22</v>
      </c>
      <c r="B26" s="9"/>
      <c r="C26" s="9"/>
      <c r="D26" s="9"/>
      <c r="E26" s="10"/>
      <c r="F26" s="42">
        <v>0</v>
      </c>
      <c r="G26" s="42"/>
    </row>
    <row r="27" spans="1:7" x14ac:dyDescent="0.2">
      <c r="A27" s="8" t="s">
        <v>25</v>
      </c>
      <c r="B27" s="9"/>
      <c r="C27" s="9"/>
      <c r="D27" s="9"/>
      <c r="E27" s="10"/>
      <c r="F27" s="42">
        <v>0</v>
      </c>
      <c r="G27" s="42"/>
    </row>
    <row r="28" spans="1:7" x14ac:dyDescent="0.2">
      <c r="A28" s="8" t="s">
        <v>29</v>
      </c>
      <c r="B28" s="9"/>
      <c r="C28" s="9"/>
      <c r="D28" s="9"/>
      <c r="E28" s="10"/>
      <c r="F28" s="46">
        <f>F29</f>
        <v>267000</v>
      </c>
      <c r="G28" s="47"/>
    </row>
    <row r="29" spans="1:7" x14ac:dyDescent="0.2">
      <c r="A29" s="20" t="s">
        <v>50</v>
      </c>
      <c r="B29" s="21"/>
      <c r="C29" s="21"/>
      <c r="D29" s="21"/>
      <c r="E29" s="22"/>
      <c r="F29" s="14">
        <v>267000</v>
      </c>
      <c r="G29" s="15"/>
    </row>
    <row r="30" spans="1:7" ht="13.5" customHeight="1" x14ac:dyDescent="0.2">
      <c r="A30" s="8" t="s">
        <v>30</v>
      </c>
      <c r="B30" s="9"/>
      <c r="C30" s="9"/>
      <c r="D30" s="9"/>
      <c r="E30" s="10"/>
      <c r="F30" s="42">
        <f>F31</f>
        <v>2300</v>
      </c>
      <c r="G30" s="42"/>
    </row>
    <row r="31" spans="1:7" ht="13.5" customHeight="1" x14ac:dyDescent="0.2">
      <c r="A31" s="34" t="s">
        <v>51</v>
      </c>
      <c r="B31" s="34"/>
      <c r="C31" s="34"/>
      <c r="D31" s="34"/>
      <c r="E31" s="34"/>
      <c r="F31" s="14">
        <f>2300</f>
        <v>2300</v>
      </c>
      <c r="G31" s="15"/>
    </row>
    <row r="32" spans="1:7" x14ac:dyDescent="0.2">
      <c r="A32" s="8" t="s">
        <v>31</v>
      </c>
      <c r="B32" s="9"/>
      <c r="C32" s="9"/>
      <c r="D32" s="9"/>
      <c r="E32" s="10"/>
      <c r="F32" s="42">
        <f>F33+F34+F35+F36+F37</f>
        <v>233221.53</v>
      </c>
      <c r="G32" s="42"/>
    </row>
    <row r="33" spans="1:7" x14ac:dyDescent="0.2">
      <c r="A33" s="37" t="s">
        <v>32</v>
      </c>
      <c r="B33" s="37"/>
      <c r="C33" s="37"/>
      <c r="D33" s="37"/>
      <c r="E33" s="37"/>
      <c r="F33" s="19">
        <f>4850.84</f>
        <v>4850.84</v>
      </c>
      <c r="G33" s="19"/>
    </row>
    <row r="34" spans="1:7" x14ac:dyDescent="0.2">
      <c r="A34" s="37" t="s">
        <v>34</v>
      </c>
      <c r="B34" s="37"/>
      <c r="C34" s="37"/>
      <c r="D34" s="37"/>
      <c r="E34" s="37"/>
      <c r="F34" s="19">
        <f>17643.98</f>
        <v>17643.98</v>
      </c>
      <c r="G34" s="19"/>
    </row>
    <row r="35" spans="1:7" x14ac:dyDescent="0.2">
      <c r="A35" s="16" t="s">
        <v>33</v>
      </c>
      <c r="B35" s="17"/>
      <c r="C35" s="17"/>
      <c r="D35" s="17"/>
      <c r="E35" s="18"/>
      <c r="F35" s="23">
        <f>30703.5</f>
        <v>30703.5</v>
      </c>
      <c r="G35" s="24"/>
    </row>
    <row r="36" spans="1:7" x14ac:dyDescent="0.2">
      <c r="A36" s="37" t="s">
        <v>52</v>
      </c>
      <c r="B36" s="37"/>
      <c r="C36" s="37"/>
      <c r="D36" s="37"/>
      <c r="E36" s="37"/>
      <c r="F36" s="19">
        <v>32361</v>
      </c>
      <c r="G36" s="19"/>
    </row>
    <row r="37" spans="1:7" x14ac:dyDescent="0.2">
      <c r="A37" s="30" t="s">
        <v>36</v>
      </c>
      <c r="B37" s="26"/>
      <c r="C37" s="26"/>
      <c r="D37" s="26"/>
      <c r="E37" s="27"/>
      <c r="F37" s="23">
        <v>147662.21</v>
      </c>
      <c r="G37" s="24"/>
    </row>
    <row r="38" spans="1:7" x14ac:dyDescent="0.2">
      <c r="A38" s="8" t="s">
        <v>37</v>
      </c>
      <c r="B38" s="9"/>
      <c r="C38" s="9"/>
      <c r="D38" s="9"/>
      <c r="E38" s="10"/>
      <c r="F38" s="42">
        <f>F39+F40</f>
        <v>132102.43</v>
      </c>
      <c r="G38" s="42"/>
    </row>
    <row r="39" spans="1:7" x14ac:dyDescent="0.2">
      <c r="A39" s="38" t="s">
        <v>38</v>
      </c>
      <c r="B39" s="28"/>
      <c r="C39" s="28"/>
      <c r="D39" s="28"/>
      <c r="E39" s="29"/>
      <c r="F39" s="19">
        <f>52145+104.29+1512.2+1685.09+7269.02+112.39+484.88+861.9+3718</f>
        <v>67892.76999999999</v>
      </c>
      <c r="G39" s="19"/>
    </row>
    <row r="40" spans="1:7" ht="12.75" customHeight="1" x14ac:dyDescent="0.2">
      <c r="A40" s="38" t="s">
        <v>39</v>
      </c>
      <c r="B40" s="28"/>
      <c r="C40" s="28"/>
      <c r="D40" s="28"/>
      <c r="E40" s="29"/>
      <c r="F40" s="23">
        <f>50519+5607+8083.66</f>
        <v>64209.66</v>
      </c>
      <c r="G40" s="24"/>
    </row>
    <row r="41" spans="1:7" x14ac:dyDescent="0.2">
      <c r="A41" s="8" t="s">
        <v>40</v>
      </c>
      <c r="B41" s="39"/>
      <c r="C41" s="39"/>
      <c r="D41" s="39"/>
      <c r="E41" s="40"/>
      <c r="F41" s="42">
        <f>F42+F43+F44+F45</f>
        <v>43197.33</v>
      </c>
      <c r="G41" s="42"/>
    </row>
    <row r="42" spans="1:7" x14ac:dyDescent="0.2">
      <c r="A42" s="37" t="s">
        <v>41</v>
      </c>
      <c r="B42" s="37"/>
      <c r="C42" s="37"/>
      <c r="D42" s="37"/>
      <c r="E42" s="37"/>
      <c r="F42" s="19">
        <v>18339.330000000002</v>
      </c>
      <c r="G42" s="19"/>
    </row>
    <row r="43" spans="1:7" x14ac:dyDescent="0.2">
      <c r="A43" s="20" t="s">
        <v>53</v>
      </c>
      <c r="B43" s="17"/>
      <c r="C43" s="17"/>
      <c r="D43" s="17"/>
      <c r="E43" s="18"/>
      <c r="F43" s="23">
        <v>600</v>
      </c>
      <c r="G43" s="24"/>
    </row>
    <row r="44" spans="1:7" x14ac:dyDescent="0.2">
      <c r="A44" s="20" t="s">
        <v>54</v>
      </c>
      <c r="B44" s="21"/>
      <c r="C44" s="21"/>
      <c r="D44" s="21"/>
      <c r="E44" s="22"/>
      <c r="F44" s="23">
        <v>21200</v>
      </c>
      <c r="G44" s="24"/>
    </row>
    <row r="45" spans="1:7" x14ac:dyDescent="0.2">
      <c r="A45" s="20" t="s">
        <v>55</v>
      </c>
      <c r="B45" s="21"/>
      <c r="C45" s="21"/>
      <c r="D45" s="21"/>
      <c r="E45" s="22"/>
      <c r="F45" s="23">
        <v>3058</v>
      </c>
      <c r="G45" s="24"/>
    </row>
    <row r="46" spans="1:7" x14ac:dyDescent="0.2">
      <c r="A46" s="8" t="s">
        <v>42</v>
      </c>
      <c r="B46" s="9"/>
      <c r="C46" s="9"/>
      <c r="D46" s="9"/>
      <c r="E46" s="10"/>
      <c r="F46" s="4">
        <v>0</v>
      </c>
      <c r="G46" s="4"/>
    </row>
    <row r="47" spans="1:7" x14ac:dyDescent="0.2">
      <c r="A47" s="8" t="s">
        <v>43</v>
      </c>
      <c r="B47" s="9"/>
      <c r="C47" s="9"/>
      <c r="D47" s="9"/>
      <c r="E47" s="10"/>
      <c r="F47" s="4">
        <f>F13+F16+F19+F21+F23+F28+F30+F32+F38+F41</f>
        <v>999412.49999999988</v>
      </c>
      <c r="G47" s="4"/>
    </row>
    <row r="48" spans="1:7" x14ac:dyDescent="0.2">
      <c r="A48" s="8" t="s">
        <v>56</v>
      </c>
      <c r="B48" s="9"/>
      <c r="C48" s="9"/>
      <c r="D48" s="9"/>
      <c r="E48" s="10"/>
      <c r="F48" s="4">
        <f>F8+F10-F47</f>
        <v>362204.50000000012</v>
      </c>
      <c r="G48" s="4"/>
    </row>
  </sheetData>
  <mergeCells count="83">
    <mergeCell ref="A47:E47"/>
    <mergeCell ref="F47:G47"/>
    <mergeCell ref="A48:E48"/>
    <mergeCell ref="F48:G48"/>
    <mergeCell ref="A44:E44"/>
    <mergeCell ref="F44:G44"/>
    <mergeCell ref="A45:E45"/>
    <mergeCell ref="F45:G45"/>
    <mergeCell ref="A46:E46"/>
    <mergeCell ref="F46:G46"/>
    <mergeCell ref="A41:E41"/>
    <mergeCell ref="F41:G41"/>
    <mergeCell ref="A42:E42"/>
    <mergeCell ref="F42:G42"/>
    <mergeCell ref="A43:E43"/>
    <mergeCell ref="F43:G43"/>
    <mergeCell ref="A38:E38"/>
    <mergeCell ref="F38:G38"/>
    <mergeCell ref="A39:E39"/>
    <mergeCell ref="F39:G39"/>
    <mergeCell ref="A40:E40"/>
    <mergeCell ref="F40:G40"/>
    <mergeCell ref="A35:E35"/>
    <mergeCell ref="F35:G35"/>
    <mergeCell ref="A36:E36"/>
    <mergeCell ref="F36:G36"/>
    <mergeCell ref="A37:E37"/>
    <mergeCell ref="F37:G37"/>
    <mergeCell ref="A32:E32"/>
    <mergeCell ref="F32:G32"/>
    <mergeCell ref="A33:E33"/>
    <mergeCell ref="F33:G33"/>
    <mergeCell ref="A34:E34"/>
    <mergeCell ref="F34:G34"/>
    <mergeCell ref="A29:E29"/>
    <mergeCell ref="F29:G29"/>
    <mergeCell ref="A30:E30"/>
    <mergeCell ref="F30:G30"/>
    <mergeCell ref="A31:E31"/>
    <mergeCell ref="F31:G31"/>
    <mergeCell ref="A26:E26"/>
    <mergeCell ref="F26:G26"/>
    <mergeCell ref="A27:E27"/>
    <mergeCell ref="F27:G27"/>
    <mergeCell ref="A28:E28"/>
    <mergeCell ref="F28:G28"/>
    <mergeCell ref="A23:E23"/>
    <mergeCell ref="F23:G23"/>
    <mergeCell ref="A24:E24"/>
    <mergeCell ref="F24:G24"/>
    <mergeCell ref="A25:E25"/>
    <mergeCell ref="F25:G25"/>
    <mergeCell ref="A20:E20"/>
    <mergeCell ref="F20:G20"/>
    <mergeCell ref="A21:E21"/>
    <mergeCell ref="F21:G21"/>
    <mergeCell ref="A22:E22"/>
    <mergeCell ref="F22:G22"/>
    <mergeCell ref="A17:E17"/>
    <mergeCell ref="F17:G17"/>
    <mergeCell ref="A18:E18"/>
    <mergeCell ref="F18:G18"/>
    <mergeCell ref="A19:E19"/>
    <mergeCell ref="F19:G19"/>
    <mergeCell ref="A14:E14"/>
    <mergeCell ref="F14:G14"/>
    <mergeCell ref="A15:E15"/>
    <mergeCell ref="F15:G15"/>
    <mergeCell ref="A16:E16"/>
    <mergeCell ref="F16:G16"/>
    <mergeCell ref="A11:E11"/>
    <mergeCell ref="F11:G11"/>
    <mergeCell ref="A12:E12"/>
    <mergeCell ref="F12:G12"/>
    <mergeCell ref="A13:E13"/>
    <mergeCell ref="F13:G13"/>
    <mergeCell ref="A3:G6"/>
    <mergeCell ref="A8:E8"/>
    <mergeCell ref="F8:G8"/>
    <mergeCell ref="A9:E9"/>
    <mergeCell ref="F9:G9"/>
    <mergeCell ref="A10:E10"/>
    <mergeCell ref="F10:G10"/>
  </mergeCells>
  <pageMargins left="0.74803149606299213" right="0.74803149606299213" top="0.94488188976377963" bottom="0.98425196850393704" header="0.15748031496062992" footer="0.1574803149606299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M19" sqref="M19"/>
    </sheetView>
  </sheetViews>
  <sheetFormatPr defaultRowHeight="12.75" x14ac:dyDescent="0.2"/>
  <cols>
    <col min="5" max="5" width="25.85546875" customWidth="1"/>
    <col min="7" max="7" width="13.28515625" customWidth="1"/>
  </cols>
  <sheetData>
    <row r="1" spans="1:7" ht="12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12.75" customHeight="1" x14ac:dyDescent="0.2">
      <c r="A2" s="1"/>
      <c r="B2" s="1"/>
      <c r="C2" s="1"/>
      <c r="D2" s="1"/>
      <c r="E2" s="1"/>
      <c r="F2" s="1"/>
      <c r="G2" s="1"/>
    </row>
    <row r="3" spans="1:7" ht="15" customHeight="1" x14ac:dyDescent="0.2">
      <c r="A3" s="1"/>
      <c r="B3" s="1"/>
      <c r="C3" s="1"/>
      <c r="D3" s="1"/>
      <c r="E3" s="1"/>
      <c r="F3" s="1"/>
      <c r="G3" s="1"/>
    </row>
    <row r="4" spans="1:7" ht="10.5" customHeight="1" x14ac:dyDescent="0.2">
      <c r="A4" s="1"/>
      <c r="B4" s="1"/>
      <c r="C4" s="1"/>
      <c r="D4" s="1"/>
      <c r="E4" s="1"/>
      <c r="F4" s="1"/>
      <c r="G4" s="1"/>
    </row>
    <row r="5" spans="1:7" ht="15" customHeight="1" x14ac:dyDescent="0.2">
      <c r="A5" s="2" t="s">
        <v>1</v>
      </c>
    </row>
    <row r="6" spans="1:7" x14ac:dyDescent="0.2">
      <c r="A6" s="3" t="s">
        <v>2</v>
      </c>
      <c r="B6" s="3"/>
      <c r="C6" s="3"/>
      <c r="D6" s="3"/>
      <c r="E6" s="3"/>
      <c r="F6" s="4">
        <v>343428</v>
      </c>
      <c r="G6" s="4"/>
    </row>
    <row r="7" spans="1:7" x14ac:dyDescent="0.2">
      <c r="A7" s="5" t="s">
        <v>3</v>
      </c>
      <c r="B7" s="5"/>
      <c r="C7" s="5"/>
      <c r="D7" s="5"/>
      <c r="E7" s="5"/>
      <c r="F7" s="6"/>
      <c r="G7" s="6"/>
    </row>
    <row r="8" spans="1:7" x14ac:dyDescent="0.2">
      <c r="A8" s="7" t="s">
        <v>4</v>
      </c>
      <c r="B8" s="7"/>
      <c r="C8" s="7"/>
      <c r="D8" s="7"/>
      <c r="E8" s="7"/>
      <c r="F8" s="4">
        <v>563180</v>
      </c>
      <c r="G8" s="4"/>
    </row>
    <row r="9" spans="1:7" x14ac:dyDescent="0.2">
      <c r="A9" s="5" t="s">
        <v>5</v>
      </c>
      <c r="B9" s="5"/>
      <c r="C9" s="5"/>
      <c r="D9" s="5"/>
      <c r="E9" s="5"/>
      <c r="F9" s="6"/>
      <c r="G9" s="6"/>
    </row>
    <row r="10" spans="1:7" x14ac:dyDescent="0.2">
      <c r="A10" s="8" t="s">
        <v>6</v>
      </c>
      <c r="B10" s="9"/>
      <c r="C10" s="9"/>
      <c r="D10" s="9"/>
      <c r="E10" s="10"/>
      <c r="F10" s="4">
        <f>F11</f>
        <v>21886</v>
      </c>
      <c r="G10" s="4"/>
    </row>
    <row r="11" spans="1:7" ht="38.25" customHeight="1" x14ac:dyDescent="0.2">
      <c r="A11" s="11" t="s">
        <v>7</v>
      </c>
      <c r="B11" s="12"/>
      <c r="C11" s="12"/>
      <c r="D11" s="12"/>
      <c r="E11" s="13"/>
      <c r="F11" s="14">
        <v>21886</v>
      </c>
      <c r="G11" s="15"/>
    </row>
    <row r="12" spans="1:7" x14ac:dyDescent="0.2">
      <c r="A12" s="8" t="s">
        <v>8</v>
      </c>
      <c r="B12" s="9"/>
      <c r="C12" s="9"/>
      <c r="D12" s="9"/>
      <c r="E12" s="10"/>
      <c r="F12" s="4">
        <f>F13+F14</f>
        <v>25530</v>
      </c>
      <c r="G12" s="4"/>
    </row>
    <row r="13" spans="1:7" x14ac:dyDescent="0.2">
      <c r="A13" s="16" t="s">
        <v>9</v>
      </c>
      <c r="B13" s="17"/>
      <c r="C13" s="17"/>
      <c r="D13" s="17"/>
      <c r="E13" s="18"/>
      <c r="F13" s="19">
        <v>22680</v>
      </c>
      <c r="G13" s="19"/>
    </row>
    <row r="14" spans="1:7" x14ac:dyDescent="0.2">
      <c r="A14" s="20" t="s">
        <v>10</v>
      </c>
      <c r="B14" s="21"/>
      <c r="C14" s="21"/>
      <c r="D14" s="21"/>
      <c r="E14" s="22"/>
      <c r="F14" s="23">
        <v>2850</v>
      </c>
      <c r="G14" s="24"/>
    </row>
    <row r="15" spans="1:7" x14ac:dyDescent="0.2">
      <c r="A15" s="8" t="s">
        <v>11</v>
      </c>
      <c r="B15" s="9"/>
      <c r="C15" s="9"/>
      <c r="D15" s="9"/>
      <c r="E15" s="10"/>
      <c r="F15" s="4">
        <f>F16</f>
        <v>244840</v>
      </c>
      <c r="G15" s="4"/>
    </row>
    <row r="16" spans="1:7" x14ac:dyDescent="0.2">
      <c r="A16" s="25" t="s">
        <v>12</v>
      </c>
      <c r="B16" s="26"/>
      <c r="C16" s="26"/>
      <c r="D16" s="26"/>
      <c r="E16" s="27"/>
      <c r="F16" s="14">
        <v>244840</v>
      </c>
      <c r="G16" s="15"/>
    </row>
    <row r="17" spans="1:7" x14ac:dyDescent="0.2">
      <c r="A17" s="8" t="s">
        <v>13</v>
      </c>
      <c r="B17" s="9"/>
      <c r="C17" s="9"/>
      <c r="D17" s="9"/>
      <c r="E17" s="10"/>
      <c r="F17" s="4">
        <v>0</v>
      </c>
      <c r="G17" s="4"/>
    </row>
    <row r="18" spans="1:7" x14ac:dyDescent="0.2">
      <c r="A18" s="8" t="s">
        <v>14</v>
      </c>
      <c r="B18" s="9"/>
      <c r="C18" s="9"/>
      <c r="D18" s="9"/>
      <c r="E18" s="10"/>
      <c r="F18" s="4">
        <f>F19</f>
        <v>6586</v>
      </c>
      <c r="G18" s="4"/>
    </row>
    <row r="19" spans="1:7" x14ac:dyDescent="0.2">
      <c r="A19" s="20" t="s">
        <v>15</v>
      </c>
      <c r="B19" s="21"/>
      <c r="C19" s="21"/>
      <c r="D19" s="21"/>
      <c r="E19" s="22"/>
      <c r="F19" s="14">
        <v>6586</v>
      </c>
      <c r="G19" s="15"/>
    </row>
    <row r="20" spans="1:7" x14ac:dyDescent="0.2">
      <c r="A20" s="8" t="s">
        <v>16</v>
      </c>
      <c r="B20" s="9"/>
      <c r="C20" s="9"/>
      <c r="D20" s="9"/>
      <c r="E20" s="10"/>
      <c r="F20" s="4">
        <f>F21</f>
        <v>15041.58</v>
      </c>
      <c r="G20" s="4"/>
    </row>
    <row r="21" spans="1:7" ht="24.75" customHeight="1" x14ac:dyDescent="0.2">
      <c r="A21" s="11" t="s">
        <v>17</v>
      </c>
      <c r="B21" s="28"/>
      <c r="C21" s="28"/>
      <c r="D21" s="28"/>
      <c r="E21" s="29"/>
      <c r="F21" s="19">
        <f>1637.5+13404.08</f>
        <v>15041.58</v>
      </c>
      <c r="G21" s="19"/>
    </row>
    <row r="22" spans="1:7" x14ac:dyDescent="0.2">
      <c r="A22" s="8" t="s">
        <v>18</v>
      </c>
      <c r="B22" s="9"/>
      <c r="C22" s="9"/>
      <c r="D22" s="9"/>
      <c r="E22" s="10"/>
      <c r="F22" s="4">
        <f>F23+F24+F25</f>
        <v>41586</v>
      </c>
      <c r="G22" s="4"/>
    </row>
    <row r="23" spans="1:7" x14ac:dyDescent="0.2">
      <c r="A23" s="20" t="s">
        <v>19</v>
      </c>
      <c r="B23" s="21"/>
      <c r="C23" s="21"/>
      <c r="D23" s="21"/>
      <c r="E23" s="22"/>
      <c r="F23" s="14">
        <v>25636</v>
      </c>
      <c r="G23" s="15"/>
    </row>
    <row r="24" spans="1:7" x14ac:dyDescent="0.2">
      <c r="A24" s="30" t="s">
        <v>20</v>
      </c>
      <c r="B24" s="31"/>
      <c r="C24" s="31"/>
      <c r="D24" s="31"/>
      <c r="E24" s="32"/>
      <c r="F24" s="14">
        <v>1050</v>
      </c>
      <c r="G24" s="15"/>
    </row>
    <row r="25" spans="1:7" ht="12.75" customHeight="1" x14ac:dyDescent="0.2">
      <c r="A25" s="33" t="s">
        <v>21</v>
      </c>
      <c r="B25" s="34"/>
      <c r="C25" s="34"/>
      <c r="D25" s="34"/>
      <c r="E25" s="34"/>
      <c r="F25" s="14">
        <v>14900</v>
      </c>
      <c r="G25" s="15"/>
    </row>
    <row r="26" spans="1:7" x14ac:dyDescent="0.2">
      <c r="A26" s="8" t="s">
        <v>22</v>
      </c>
      <c r="B26" s="9"/>
      <c r="C26" s="9"/>
      <c r="D26" s="9"/>
      <c r="E26" s="10"/>
      <c r="F26" s="4">
        <f>F27+F28</f>
        <v>18700</v>
      </c>
      <c r="G26" s="4"/>
    </row>
    <row r="27" spans="1:7" x14ac:dyDescent="0.2">
      <c r="A27" s="20" t="s">
        <v>23</v>
      </c>
      <c r="B27" s="21"/>
      <c r="C27" s="21"/>
      <c r="D27" s="21"/>
      <c r="E27" s="22"/>
      <c r="F27" s="14">
        <v>11980</v>
      </c>
      <c r="G27" s="15"/>
    </row>
    <row r="28" spans="1:7" x14ac:dyDescent="0.2">
      <c r="A28" s="20" t="s">
        <v>24</v>
      </c>
      <c r="B28" s="21"/>
      <c r="C28" s="21"/>
      <c r="D28" s="21"/>
      <c r="E28" s="22"/>
      <c r="F28" s="14">
        <f>2920+3800</f>
        <v>6720</v>
      </c>
      <c r="G28" s="15"/>
    </row>
    <row r="29" spans="1:7" x14ac:dyDescent="0.2">
      <c r="A29" s="8" t="s">
        <v>25</v>
      </c>
      <c r="B29" s="9"/>
      <c r="C29" s="9"/>
      <c r="D29" s="9"/>
      <c r="E29" s="10"/>
      <c r="F29" s="4">
        <f>F30+F31+F32</f>
        <v>34900</v>
      </c>
      <c r="G29" s="4"/>
    </row>
    <row r="30" spans="1:7" ht="24" customHeight="1" x14ac:dyDescent="0.2">
      <c r="A30" s="11" t="s">
        <v>26</v>
      </c>
      <c r="B30" s="12"/>
      <c r="C30" s="12"/>
      <c r="D30" s="12"/>
      <c r="E30" s="13"/>
      <c r="F30" s="14">
        <v>18000</v>
      </c>
      <c r="G30" s="15"/>
    </row>
    <row r="31" spans="1:7" x14ac:dyDescent="0.2">
      <c r="A31" s="20" t="s">
        <v>27</v>
      </c>
      <c r="B31" s="21"/>
      <c r="C31" s="21"/>
      <c r="D31" s="21"/>
      <c r="E31" s="22"/>
      <c r="F31" s="14">
        <v>2400</v>
      </c>
      <c r="G31" s="15"/>
    </row>
    <row r="32" spans="1:7" x14ac:dyDescent="0.2">
      <c r="A32" s="20" t="s">
        <v>28</v>
      </c>
      <c r="B32" s="21"/>
      <c r="C32" s="21"/>
      <c r="D32" s="21"/>
      <c r="E32" s="22"/>
      <c r="F32" s="14">
        <v>14500</v>
      </c>
      <c r="G32" s="15"/>
    </row>
    <row r="33" spans="1:7" x14ac:dyDescent="0.2">
      <c r="A33" s="8" t="s">
        <v>29</v>
      </c>
      <c r="B33" s="9"/>
      <c r="C33" s="9"/>
      <c r="D33" s="9"/>
      <c r="E33" s="10"/>
      <c r="F33" s="35">
        <v>0</v>
      </c>
      <c r="G33" s="36"/>
    </row>
    <row r="34" spans="1:7" x14ac:dyDescent="0.2">
      <c r="A34" s="8" t="s">
        <v>30</v>
      </c>
      <c r="B34" s="9"/>
      <c r="C34" s="9"/>
      <c r="D34" s="9"/>
      <c r="E34" s="10"/>
      <c r="F34" s="4">
        <v>0</v>
      </c>
      <c r="G34" s="4"/>
    </row>
    <row r="35" spans="1:7" x14ac:dyDescent="0.2">
      <c r="A35" s="8" t="s">
        <v>31</v>
      </c>
      <c r="B35" s="9"/>
      <c r="C35" s="9"/>
      <c r="D35" s="9"/>
      <c r="E35" s="10"/>
      <c r="F35" s="4">
        <f>F36+F37+F38+F39+F40</f>
        <v>98110.909999999989</v>
      </c>
      <c r="G35" s="4"/>
    </row>
    <row r="36" spans="1:7" x14ac:dyDescent="0.2">
      <c r="A36" s="37" t="s">
        <v>32</v>
      </c>
      <c r="B36" s="37"/>
      <c r="C36" s="37"/>
      <c r="D36" s="37"/>
      <c r="E36" s="37"/>
      <c r="F36" s="19">
        <f>5095.3</f>
        <v>5095.3</v>
      </c>
      <c r="G36" s="19"/>
    </row>
    <row r="37" spans="1:7" x14ac:dyDescent="0.2">
      <c r="A37" s="37" t="s">
        <v>33</v>
      </c>
      <c r="B37" s="37"/>
      <c r="C37" s="37"/>
      <c r="D37" s="37"/>
      <c r="E37" s="37"/>
      <c r="F37" s="19">
        <v>21181.8</v>
      </c>
      <c r="G37" s="19"/>
    </row>
    <row r="38" spans="1:7" x14ac:dyDescent="0.2">
      <c r="A38" s="37" t="s">
        <v>34</v>
      </c>
      <c r="B38" s="37"/>
      <c r="C38" s="37"/>
      <c r="D38" s="37"/>
      <c r="E38" s="37"/>
      <c r="F38" s="19">
        <v>30794.55</v>
      </c>
      <c r="G38" s="19"/>
    </row>
    <row r="39" spans="1:7" x14ac:dyDescent="0.2">
      <c r="A39" s="37" t="s">
        <v>35</v>
      </c>
      <c r="B39" s="37"/>
      <c r="C39" s="37"/>
      <c r="D39" s="37"/>
      <c r="E39" s="37"/>
      <c r="F39" s="19">
        <v>30739</v>
      </c>
      <c r="G39" s="19"/>
    </row>
    <row r="40" spans="1:7" x14ac:dyDescent="0.2">
      <c r="A40" s="30" t="s">
        <v>36</v>
      </c>
      <c r="B40" s="26"/>
      <c r="C40" s="26"/>
      <c r="D40" s="26"/>
      <c r="E40" s="27"/>
      <c r="F40" s="23">
        <v>10300.26</v>
      </c>
      <c r="G40" s="24"/>
    </row>
    <row r="41" spans="1:7" ht="12.75" customHeight="1" x14ac:dyDescent="0.2">
      <c r="A41" s="8" t="s">
        <v>37</v>
      </c>
      <c r="B41" s="9"/>
      <c r="C41" s="9"/>
      <c r="D41" s="9"/>
      <c r="E41" s="10"/>
      <c r="F41" s="4">
        <f>F42+F43</f>
        <v>107338.29</v>
      </c>
      <c r="G41" s="4"/>
    </row>
    <row r="42" spans="1:7" x14ac:dyDescent="0.2">
      <c r="A42" s="38" t="s">
        <v>38</v>
      </c>
      <c r="B42" s="28"/>
      <c r="C42" s="28"/>
      <c r="D42" s="28"/>
      <c r="E42" s="29"/>
      <c r="F42" s="19">
        <f>52145+104.29+1512.21+861.9+3718+1685.09+7269.02+112.4+484.88</f>
        <v>67892.789999999994</v>
      </c>
      <c r="G42" s="19"/>
    </row>
    <row r="43" spans="1:7" x14ac:dyDescent="0.2">
      <c r="A43" s="38" t="s">
        <v>39</v>
      </c>
      <c r="B43" s="28"/>
      <c r="C43" s="28"/>
      <c r="D43" s="28"/>
      <c r="E43" s="29"/>
      <c r="F43" s="23">
        <f>31035+8410.5</f>
        <v>39445.5</v>
      </c>
      <c r="G43" s="24"/>
    </row>
    <row r="44" spans="1:7" x14ac:dyDescent="0.2">
      <c r="A44" s="8" t="s">
        <v>40</v>
      </c>
      <c r="B44" s="39"/>
      <c r="C44" s="39"/>
      <c r="D44" s="39"/>
      <c r="E44" s="40"/>
      <c r="F44" s="4">
        <f>F45</f>
        <v>19461.490000000002</v>
      </c>
      <c r="G44" s="4"/>
    </row>
    <row r="45" spans="1:7" x14ac:dyDescent="0.2">
      <c r="A45" s="37" t="s">
        <v>41</v>
      </c>
      <c r="B45" s="37"/>
      <c r="C45" s="37"/>
      <c r="D45" s="37"/>
      <c r="E45" s="37"/>
      <c r="F45" s="19">
        <v>19461.490000000002</v>
      </c>
      <c r="G45" s="19"/>
    </row>
    <row r="46" spans="1:7" x14ac:dyDescent="0.2">
      <c r="A46" s="8" t="s">
        <v>42</v>
      </c>
      <c r="B46" s="9"/>
      <c r="C46" s="9"/>
      <c r="D46" s="9"/>
      <c r="E46" s="10"/>
      <c r="F46" s="4">
        <v>0</v>
      </c>
      <c r="G46" s="4"/>
    </row>
    <row r="47" spans="1:7" x14ac:dyDescent="0.2">
      <c r="A47" s="8" t="s">
        <v>43</v>
      </c>
      <c r="B47" s="9"/>
      <c r="C47" s="9"/>
      <c r="D47" s="9"/>
      <c r="E47" s="10"/>
      <c r="F47" s="4">
        <f>F10+F12+F15+F18+F20+F22+F26+F29+F35+F41+F44</f>
        <v>633980.27</v>
      </c>
      <c r="G47" s="4"/>
    </row>
    <row r="48" spans="1:7" x14ac:dyDescent="0.2">
      <c r="A48" s="8" t="s">
        <v>44</v>
      </c>
      <c r="B48" s="9"/>
      <c r="C48" s="9"/>
      <c r="D48" s="9"/>
      <c r="E48" s="10"/>
      <c r="F48" s="4">
        <f>F6+F8-F47</f>
        <v>272627.73</v>
      </c>
      <c r="G48" s="4"/>
    </row>
  </sheetData>
  <mergeCells count="87">
    <mergeCell ref="A48:E48"/>
    <mergeCell ref="F48:G48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6:E36"/>
    <mergeCell ref="F36:G36"/>
    <mergeCell ref="A37:E37"/>
    <mergeCell ref="F37:G37"/>
    <mergeCell ref="A38:E38"/>
    <mergeCell ref="F38:G38"/>
    <mergeCell ref="A33:E33"/>
    <mergeCell ref="F33:G33"/>
    <mergeCell ref="A34:E34"/>
    <mergeCell ref="F34:G34"/>
    <mergeCell ref="A35:E35"/>
    <mergeCell ref="F35:G35"/>
    <mergeCell ref="A30:E30"/>
    <mergeCell ref="F30:G30"/>
    <mergeCell ref="A31:E31"/>
    <mergeCell ref="F31:G31"/>
    <mergeCell ref="A32:E32"/>
    <mergeCell ref="F32:G32"/>
    <mergeCell ref="A27:E27"/>
    <mergeCell ref="F27:G27"/>
    <mergeCell ref="A28:E28"/>
    <mergeCell ref="F28:G28"/>
    <mergeCell ref="A29:E29"/>
    <mergeCell ref="F29:G29"/>
    <mergeCell ref="A24:E24"/>
    <mergeCell ref="F24:G24"/>
    <mergeCell ref="A25:E25"/>
    <mergeCell ref="F25:G25"/>
    <mergeCell ref="A26:E26"/>
    <mergeCell ref="F26:G26"/>
    <mergeCell ref="A21:E21"/>
    <mergeCell ref="F21:G21"/>
    <mergeCell ref="A22:E22"/>
    <mergeCell ref="F22:G22"/>
    <mergeCell ref="A23:E23"/>
    <mergeCell ref="F23:G23"/>
    <mergeCell ref="A18:E18"/>
    <mergeCell ref="F18:G18"/>
    <mergeCell ref="A19:E19"/>
    <mergeCell ref="F19:G19"/>
    <mergeCell ref="A20:E20"/>
    <mergeCell ref="F20:G20"/>
    <mergeCell ref="A15:E15"/>
    <mergeCell ref="F15:G15"/>
    <mergeCell ref="A16:E16"/>
    <mergeCell ref="F16:G16"/>
    <mergeCell ref="A17:E17"/>
    <mergeCell ref="F17:G17"/>
    <mergeCell ref="A12:E12"/>
    <mergeCell ref="F12:G12"/>
    <mergeCell ref="A13:E13"/>
    <mergeCell ref="F13:G13"/>
    <mergeCell ref="A14:E14"/>
    <mergeCell ref="F14:G14"/>
    <mergeCell ref="A9:E9"/>
    <mergeCell ref="F9:G9"/>
    <mergeCell ref="A10:E10"/>
    <mergeCell ref="F10:G10"/>
    <mergeCell ref="A11:E11"/>
    <mergeCell ref="F11:G11"/>
    <mergeCell ref="A1:G4"/>
    <mergeCell ref="A6:E6"/>
    <mergeCell ref="F6:G6"/>
    <mergeCell ref="A7:E7"/>
    <mergeCell ref="F7:G7"/>
    <mergeCell ref="A8:E8"/>
    <mergeCell ref="F8:G8"/>
  </mergeCells>
  <pageMargins left="0.74803149606299213" right="0.31496062992125984" top="0.55118110236220474" bottom="0.19685039370078741" header="0.15748031496062992" footer="0.1574803149606299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начальное 3кв.  </vt:lpstr>
      <vt:lpstr>старшее 3кв.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2023-01-24T05:48:16Z</dcterms:created>
  <dcterms:modified xsi:type="dcterms:W3CDTF">2023-01-24T05:50:25Z</dcterms:modified>
</cp:coreProperties>
</file>